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20730" windowHeight="11760"/>
  </bookViews>
  <sheets>
    <sheet name="Отчет" sheetId="1" r:id="rId1"/>
  </sheets>
  <calcPr calcId="144525"/>
</workbook>
</file>

<file path=xl/calcChain.xml><?xml version="1.0" encoding="utf-8"?>
<calcChain xmlns="http://schemas.openxmlformats.org/spreadsheetml/2006/main">
  <c r="E41" i="1" l="1"/>
  <c r="C41" i="1"/>
  <c r="B41" i="1"/>
  <c r="E40" i="1"/>
  <c r="C40" i="1"/>
  <c r="B40" i="1"/>
  <c r="E39" i="1"/>
  <c r="C39" i="1"/>
  <c r="B39" i="1"/>
  <c r="E38" i="1"/>
  <c r="C38" i="1"/>
  <c r="B38" i="1"/>
  <c r="E37" i="1"/>
  <c r="C37" i="1"/>
  <c r="B37" i="1"/>
  <c r="E36" i="1"/>
  <c r="C36" i="1"/>
  <c r="B36" i="1"/>
  <c r="E35" i="1"/>
  <c r="C35" i="1"/>
  <c r="B35" i="1"/>
  <c r="E34" i="1"/>
  <c r="C34" i="1"/>
  <c r="B34" i="1"/>
  <c r="E33" i="1"/>
  <c r="C33" i="1"/>
  <c r="B33" i="1"/>
  <c r="E32" i="1"/>
  <c r="C32" i="1"/>
  <c r="B32" i="1"/>
  <c r="E31" i="1"/>
  <c r="C31" i="1"/>
  <c r="B31" i="1"/>
  <c r="E30" i="1"/>
  <c r="C30" i="1"/>
  <c r="B30" i="1"/>
  <c r="E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C14" i="1"/>
  <c r="B14" i="1"/>
  <c r="E13" i="1"/>
  <c r="C13" i="1"/>
  <c r="B13" i="1"/>
  <c r="E12" i="1"/>
  <c r="C12" i="1"/>
  <c r="B12" i="1"/>
  <c r="E11" i="1"/>
  <c r="C11" i="1"/>
  <c r="B11" i="1"/>
  <c r="E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<sst xmlns="http://schemas.openxmlformats.org/spreadsheetml/2006/main" count="43" uniqueCount="42">
  <si>
    <t>Выборы депутатов Законодательного Собрания Свердловской области</t>
  </si>
  <si>
    <t>Свердловская область</t>
  </si>
  <si>
    <t>Верхнепышминский (№ 5)</t>
  </si>
  <si>
    <t>По состоянию на 30.09.2016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</si>
  <si>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</si>
  <si>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</si>
  <si>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</si>
  <si>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</si>
  <si>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</si>
  <si>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</si>
  <si>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</si>
  <si>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</si>
  <si>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</si>
  <si>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</si>
  <si>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</si>
  <si>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</si>
  <si>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</si>
  <si>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</si>
  <si>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</si>
  <si>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</si>
  <si>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</si>
  <si>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</si>
  <si>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</si>
  <si>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</si>
  <si>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</si>
  <si>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</si>
  <si>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3.1.2</t>
  </si>
  <si>
    <t>3.2</t>
  </si>
  <si>
    <t>3.3</t>
  </si>
  <si>
    <t>3.4</t>
  </si>
  <si>
    <t>3.5</t>
  </si>
  <si>
    <t>3.6</t>
  </si>
  <si>
    <t>3.7</t>
  </si>
  <si>
    <t>3.8</t>
  </si>
  <si>
    <t>4</t>
  </si>
  <si>
    <t>5</t>
  </si>
  <si>
    <t>Председатель</t>
  </si>
  <si>
    <t>окружной избирательной комиссии по выборам депутата Законодательного Собрания Свердловской области по Верхнепышминскому одномандатному избирательному округу № 5</t>
  </si>
  <si>
    <t xml:space="preserve">    Н.В. Углова</t>
  </si>
  <si>
    <t>(инициалы, фамилия)</t>
  </si>
  <si>
    <t>Итоговый финансовый отчет о поступлении и расходовании средств избирательного фонда  кандидата 
Мостовщиков Владимир Дмитриевич                     № 40810810116549000807 
СОФЛ ДО №7003/0474 Свердловского отделения №7003 ПАО Сбербанк город Верхняя Пышма, ул. Красноармейская, д.3</t>
  </si>
  <si>
    <t>Отчет № 9. 25.10.2016 18:40:07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</si>
</sst>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0" fontId="5" fillId="3" borderId="3" xfId="0" quotePrefix="1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165100</xdr:rowOff>
    </xdr:from>
    <xdr:to>
      <xdr:col>1</xdr:col>
      <xdr:colOff>2032000</xdr:colOff>
      <xdr:row>45</xdr:row>
      <xdr:rowOff>101600</xdr:rowOff>
    </xdr:to>
    <xdr:sp macro="" textlink="">
      <xdr:nvSpPr>
        <xdr:cNvPr id="2" name="TextBox 1"/>
        <xdr:cNvSpPr txBox="1"/>
      </xdr:nvSpPr>
      <xdr:spPr>
        <a:xfrm>
          <a:off x="2867025" y="17062450"/>
          <a:ext cx="20320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rtlCol="0" anchor="t"/>
        <a:lstStyle/>
        <a:p>
          <a:r>
            <a:rPr lang="ru-RU" sz="1100">
              <a:latin typeface="Times New Roman"/>
            </a:rPr>
            <a:t>__________________________</a:t>
          </a:r>
        </a:p>
        <a:p>
          <a:r>
            <a:rPr lang="ru-RU" sz="1100">
              <a:latin typeface="Times New Roman"/>
            </a:rPr>
            <a:t>              (дата, подпись)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workbookViewId="0">
      <selection activeCell="A2" sqref="A2:E2"/>
    </sheetView>
  </sheetViews>
  <sheetFormatPr defaultRowHeight="15" x14ac:dyDescent="0.2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 x14ac:dyDescent="0.25">
      <c r="E1" s="1" t="s">
        <v>41</v>
      </c>
    </row>
    <row r="2" spans="1:5" ht="48.75" customHeight="1" x14ac:dyDescent="0.25">
      <c r="A2" s="15" t="s">
        <v>40</v>
      </c>
      <c r="B2" s="15"/>
      <c r="C2" s="15"/>
      <c r="D2" s="15"/>
      <c r="E2" s="15"/>
    </row>
    <row r="3" spans="1:5" ht="15.75" x14ac:dyDescent="0.25">
      <c r="A3" s="16" t="s">
        <v>0</v>
      </c>
      <c r="B3" s="16"/>
      <c r="C3" s="16"/>
      <c r="D3" s="16"/>
      <c r="E3" s="16"/>
    </row>
    <row r="4" spans="1:5" ht="15.75" x14ac:dyDescent="0.25">
      <c r="A4" s="16" t="s">
        <v>1</v>
      </c>
      <c r="B4" s="16"/>
      <c r="C4" s="16"/>
      <c r="D4" s="16"/>
      <c r="E4" s="16"/>
    </row>
    <row r="5" spans="1:5" ht="15.75" x14ac:dyDescent="0.25">
      <c r="A5" s="16" t="s">
        <v>2</v>
      </c>
      <c r="B5" s="16"/>
      <c r="C5" s="16"/>
      <c r="D5" s="16"/>
      <c r="E5" s="16"/>
    </row>
    <row r="6" spans="1:5" x14ac:dyDescent="0.25">
      <c r="E6" s="2" t="s">
        <v>3</v>
      </c>
    </row>
    <row r="7" spans="1:5" x14ac:dyDescent="0.25">
      <c r="E7" s="2" t="s">
        <v>4</v>
      </c>
    </row>
    <row r="8" spans="1:5" x14ac:dyDescent="0.25">
      <c r="A8" s="17" t="str">
        <f t="shared" ref="A8" si="0">"Строка финансового отчета"</f>
        <v>Строка финансового отчета</v>
      </c>
      <c r="B8" s="12"/>
      <c r="C8" s="18" t="str">
        <f t="shared" ref="C8" si="1">"Шифр строки"</f>
        <v>Шифр строки</v>
      </c>
      <c r="D8" s="18" t="str">
        <f t="shared" ref="D8" si="2">"Сумма"</f>
        <v>Сумма</v>
      </c>
      <c r="E8" s="18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9"/>
      <c r="D9" s="19"/>
      <c r="E9" s="19"/>
    </row>
    <row r="10" spans="1:5" x14ac:dyDescent="0.25">
      <c r="A10" s="11" t="s">
        <v>5</v>
      </c>
      <c r="B10" s="12"/>
      <c r="C10" s="3" t="str">
        <f>"2"</f>
        <v>2</v>
      </c>
      <c r="D10" s="4">
        <v>3</v>
      </c>
      <c r="E10" s="3" t="str">
        <f>"4"</f>
        <v>4</v>
      </c>
    </row>
    <row r="11" spans="1:5" ht="25.5" x14ac:dyDescent="0.25">
      <c r="A11" s="5" t="s">
        <v>5</v>
      </c>
      <c r="B11" s="6" t="str">
        <f>"Поступило средств в избирательный фонд, всего"</f>
        <v>Поступило средств в избирательный фонд, всего</v>
      </c>
      <c r="C11" s="7" t="str">
        <f>"1"</f>
        <v>1</v>
      </c>
      <c r="D11" s="8">
        <v>1663500</v>
      </c>
      <c r="E11" s="6" t="str">
        <f>""</f>
        <v/>
      </c>
    </row>
    <row r="12" spans="1:5" ht="25.5" x14ac:dyDescent="0.25">
      <c r="A12" s="5" t="s">
        <v>6</v>
      </c>
      <c r="B12" s="6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7" t="str">
        <f>"2"</f>
        <v>2</v>
      </c>
      <c r="D12" s="8">
        <v>1437500</v>
      </c>
      <c r="E12" s="6" t="str">
        <f>""</f>
        <v/>
      </c>
    </row>
    <row r="13" spans="1:5" x14ac:dyDescent="0.25">
      <c r="A13" s="5" t="s">
        <v>7</v>
      </c>
      <c r="B13" s="6" t="str">
        <f>"Собственные средства кандидата"</f>
        <v>Собственные средства кандидата</v>
      </c>
      <c r="C13" s="7" t="str">
        <f>"3"</f>
        <v>3</v>
      </c>
      <c r="D13" s="8">
        <v>7500</v>
      </c>
      <c r="E13" s="6" t="str">
        <f>""</f>
        <v/>
      </c>
    </row>
    <row r="14" spans="1:5" ht="38.25" x14ac:dyDescent="0.25">
      <c r="A14" s="5" t="s">
        <v>8</v>
      </c>
      <c r="B14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7" t="str">
        <f>"4"</f>
        <v>4</v>
      </c>
      <c r="D14" s="8">
        <v>0</v>
      </c>
      <c r="E14" s="6" t="str">
        <f>""</f>
        <v/>
      </c>
    </row>
    <row r="15" spans="1:5" x14ac:dyDescent="0.25">
      <c r="A15" s="5" t="s">
        <v>9</v>
      </c>
      <c r="B15" s="6" t="str">
        <f>"Добровольные пожертвования граждан"</f>
        <v>Добровольные пожертвования граждан</v>
      </c>
      <c r="C15" s="7" t="str">
        <f>"5"</f>
        <v>5</v>
      </c>
      <c r="D15" s="8">
        <v>100000</v>
      </c>
      <c r="E15" s="6" t="str">
        <f>""</f>
        <v/>
      </c>
    </row>
    <row r="16" spans="1:5" ht="25.5" x14ac:dyDescent="0.25">
      <c r="A16" s="5" t="s">
        <v>10</v>
      </c>
      <c r="B16" s="6" t="str">
        <f>"Добровольные пожертвования юридических лиц"</f>
        <v>Добровольные пожертвования юридических лиц</v>
      </c>
      <c r="C16" s="7" t="str">
        <f>"6"</f>
        <v>6</v>
      </c>
      <c r="D16" s="8">
        <v>1330000</v>
      </c>
      <c r="E16" s="6" t="str">
        <f>""</f>
        <v/>
      </c>
    </row>
    <row r="17" spans="1:5" ht="51" x14ac:dyDescent="0.25">
      <c r="A17" s="5" t="s">
        <v>11</v>
      </c>
      <c r="B17" s="6" t="str">
        <f>"Поступило в избирательный фонд денежных средств с нарушением пунктов 6, 8, 9, 10 статьи 73 Избирательного кодекса Свердловской области"</f>
        <v>Поступило в избирательный фонд денежных средств с нарушением пунктов 6, 8, 9, 10 статьи 73 Избирательного кодекса Свердловской области</v>
      </c>
      <c r="C17" s="7" t="str">
        <f>"7"</f>
        <v>7</v>
      </c>
      <c r="D17" s="8">
        <v>226000</v>
      </c>
      <c r="E17" s="6" t="str">
        <f>""</f>
        <v/>
      </c>
    </row>
    <row r="18" spans="1:5" x14ac:dyDescent="0.25">
      <c r="A18" s="5" t="s">
        <v>12</v>
      </c>
      <c r="B18" s="6" t="str">
        <f>"Собственные средства кандидата"</f>
        <v>Собственные средства кандидата</v>
      </c>
      <c r="C18" s="7" t="str">
        <f>"8"</f>
        <v>8</v>
      </c>
      <c r="D18" s="8">
        <v>0</v>
      </c>
      <c r="E18" s="6" t="str">
        <f>""</f>
        <v/>
      </c>
    </row>
    <row r="19" spans="1:5" ht="38.25" x14ac:dyDescent="0.25">
      <c r="A19" s="5" t="s">
        <v>13</v>
      </c>
      <c r="B19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9" s="7" t="str">
        <f>"9"</f>
        <v>9</v>
      </c>
      <c r="D19" s="8">
        <v>0</v>
      </c>
      <c r="E19" s="6" t="str">
        <f>""</f>
        <v/>
      </c>
    </row>
    <row r="20" spans="1:5" x14ac:dyDescent="0.25">
      <c r="A20" s="5" t="s">
        <v>14</v>
      </c>
      <c r="B20" s="6" t="str">
        <f>"Добровольные пожертвования граждан"</f>
        <v>Добровольные пожертвования граждан</v>
      </c>
      <c r="C20" s="7" t="str">
        <f>"10"</f>
        <v>10</v>
      </c>
      <c r="D20" s="8">
        <v>6000</v>
      </c>
      <c r="E20" s="6" t="str">
        <f>""</f>
        <v/>
      </c>
    </row>
    <row r="21" spans="1:5" ht="25.5" x14ac:dyDescent="0.25">
      <c r="A21" s="5" t="s">
        <v>15</v>
      </c>
      <c r="B21" s="6" t="str">
        <f>"Добровольные пожертвования юридических лиц"</f>
        <v>Добровольные пожертвования юридических лиц</v>
      </c>
      <c r="C21" s="7" t="str">
        <f>"11"</f>
        <v>11</v>
      </c>
      <c r="D21" s="8">
        <v>220000</v>
      </c>
      <c r="E21" s="6" t="str">
        <f>""</f>
        <v/>
      </c>
    </row>
    <row r="22" spans="1:5" ht="25.5" x14ac:dyDescent="0.25">
      <c r="A22" s="5" t="s">
        <v>16</v>
      </c>
      <c r="B22" s="6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2" s="7" t="str">
        <f>"12"</f>
        <v>12</v>
      </c>
      <c r="D22" s="8">
        <v>226000</v>
      </c>
      <c r="E22" s="6" t="str">
        <f>""</f>
        <v/>
      </c>
    </row>
    <row r="23" spans="1:5" x14ac:dyDescent="0.25">
      <c r="A23" s="5" t="s">
        <v>17</v>
      </c>
      <c r="B23" s="6" t="str">
        <f>"Перечислено в доход областного бюджета"</f>
        <v>Перечислено в доход областного бюджета</v>
      </c>
      <c r="C23" s="7" t="str">
        <f>"13"</f>
        <v>13</v>
      </c>
      <c r="D23" s="8">
        <v>0</v>
      </c>
      <c r="E23" s="6" t="str">
        <f>""</f>
        <v/>
      </c>
    </row>
    <row r="24" spans="1:5" ht="25.5" x14ac:dyDescent="0.25">
      <c r="A24" s="5" t="s">
        <v>18</v>
      </c>
      <c r="B24" s="6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4" s="7" t="str">
        <f>"14"</f>
        <v>14</v>
      </c>
      <c r="D24" s="8">
        <v>226000</v>
      </c>
      <c r="E24" s="6" t="str">
        <f>""</f>
        <v/>
      </c>
    </row>
    <row r="25" spans="1:5" ht="51" x14ac:dyDescent="0.25">
      <c r="A25" s="5" t="s">
        <v>19</v>
      </c>
      <c r="B25" s="6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5" s="7" t="str">
        <f>"15"</f>
        <v>15</v>
      </c>
      <c r="D25" s="8">
        <v>0</v>
      </c>
      <c r="E25" s="6" t="str">
        <f>""</f>
        <v/>
      </c>
    </row>
    <row r="26" spans="1:5" ht="51" x14ac:dyDescent="0.25">
      <c r="A26" s="5" t="s">
        <v>20</v>
      </c>
      <c r="B26" s="6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6" s="7" t="str">
        <f>"16"</f>
        <v>16</v>
      </c>
      <c r="D26" s="8">
        <v>220000</v>
      </c>
      <c r="E26" s="6" t="str">
        <f>""</f>
        <v/>
      </c>
    </row>
    <row r="27" spans="1:5" ht="25.5" x14ac:dyDescent="0.25">
      <c r="A27" s="5" t="s">
        <v>21</v>
      </c>
      <c r="B27" s="6" t="str">
        <f>"Средств, поступивших с превышением предельного размера"</f>
        <v>Средств, поступивших с превышением предельного размера</v>
      </c>
      <c r="C27" s="7" t="str">
        <f>"17"</f>
        <v>17</v>
      </c>
      <c r="D27" s="8">
        <v>6000</v>
      </c>
      <c r="E27" s="6" t="str">
        <f>""</f>
        <v/>
      </c>
    </row>
    <row r="28" spans="1:5" ht="25.5" x14ac:dyDescent="0.25">
      <c r="A28" s="5" t="s">
        <v>22</v>
      </c>
      <c r="B28" s="6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8" s="7" t="str">
        <f>"18"</f>
        <v>18</v>
      </c>
      <c r="D28" s="8">
        <v>0</v>
      </c>
      <c r="E28" s="6" t="str">
        <f>""</f>
        <v/>
      </c>
    </row>
    <row r="29" spans="1:5" x14ac:dyDescent="0.25">
      <c r="A29" s="5" t="s">
        <v>23</v>
      </c>
      <c r="B29" s="6" t="str">
        <f>"Израсходовано средств, всего"</f>
        <v>Израсходовано средств, всего</v>
      </c>
      <c r="C29" s="7" t="str">
        <f>"19"</f>
        <v>19</v>
      </c>
      <c r="D29" s="8">
        <v>1437500</v>
      </c>
      <c r="E29" s="6" t="str">
        <f>""</f>
        <v/>
      </c>
    </row>
    <row r="30" spans="1:5" ht="25.5" x14ac:dyDescent="0.25">
      <c r="A30" s="5" t="s">
        <v>24</v>
      </c>
      <c r="B30" s="6" t="str">
        <f>"На организацию сбора подписей в поддержку выдвижения кандидата"</f>
        <v>На организацию сбора подписей в поддержку выдвижения кандидата</v>
      </c>
      <c r="C30" s="7" t="str">
        <f>"20"</f>
        <v>20</v>
      </c>
      <c r="D30" s="8">
        <v>0</v>
      </c>
      <c r="E30" s="6" t="str">
        <f>""</f>
        <v/>
      </c>
    </row>
    <row r="31" spans="1:5" ht="25.5" x14ac:dyDescent="0.25">
      <c r="A31" s="5" t="s">
        <v>25</v>
      </c>
      <c r="B31" s="6" t="str">
        <f>"На оплату труда лиц, привлекаемых для сбора подписей избирателей"</f>
        <v>На оплату труда лиц, привлекаемых для сбора подписей избирателей</v>
      </c>
      <c r="C31" s="7" t="str">
        <f>"21"</f>
        <v>21</v>
      </c>
      <c r="D31" s="8">
        <v>0</v>
      </c>
      <c r="E31" s="6" t="str">
        <f>""</f>
        <v/>
      </c>
    </row>
    <row r="32" spans="1:5" x14ac:dyDescent="0.25">
      <c r="A32" s="5" t="s">
        <v>26</v>
      </c>
      <c r="B32" s="6" t="str">
        <f>"На оплату изготовления подписных листов"</f>
        <v>На оплату изготовления подписных листов</v>
      </c>
      <c r="C32" s="7" t="str">
        <f>"22"</f>
        <v>22</v>
      </c>
      <c r="D32" s="8">
        <v>0</v>
      </c>
      <c r="E32" s="6" t="str">
        <f>""</f>
        <v/>
      </c>
    </row>
    <row r="33" spans="1:5" ht="25.5" x14ac:dyDescent="0.25">
      <c r="A33" s="5" t="s">
        <v>27</v>
      </c>
      <c r="B33" s="6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3" s="7" t="str">
        <f>"23"</f>
        <v>23</v>
      </c>
      <c r="D33" s="8">
        <v>281972</v>
      </c>
      <c r="E33" s="6" t="str">
        <f>""</f>
        <v/>
      </c>
    </row>
    <row r="34" spans="1:5" ht="25.5" x14ac:dyDescent="0.25">
      <c r="A34" s="5" t="s">
        <v>28</v>
      </c>
      <c r="B34" s="6" t="str">
        <f>"На предвыборную агитацию через редакции периодических печатных и сетевых изданий"</f>
        <v>На предвыборную агитацию через редакции периодических печатных и сетевых изданий</v>
      </c>
      <c r="C34" s="7" t="str">
        <f>"24"</f>
        <v>24</v>
      </c>
      <c r="D34" s="8">
        <v>192988</v>
      </c>
      <c r="E34" s="6" t="str">
        <f>""</f>
        <v/>
      </c>
    </row>
    <row r="35" spans="1:5" ht="25.5" x14ac:dyDescent="0.25">
      <c r="A35" s="5" t="s">
        <v>29</v>
      </c>
      <c r="B35" s="6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5" s="7" t="str">
        <f>"25"</f>
        <v>25</v>
      </c>
      <c r="D35" s="8">
        <v>330017</v>
      </c>
      <c r="E35" s="6" t="str">
        <f>""</f>
        <v/>
      </c>
    </row>
    <row r="36" spans="1:5" ht="25.5" x14ac:dyDescent="0.25">
      <c r="A36" s="5" t="s">
        <v>30</v>
      </c>
      <c r="B36" s="6" t="str">
        <f>"На проведение публичных массовых мероприятий"</f>
        <v>На проведение публичных массовых мероприятий</v>
      </c>
      <c r="C36" s="7" t="str">
        <f>"26"</f>
        <v>26</v>
      </c>
      <c r="D36" s="8">
        <v>0</v>
      </c>
      <c r="E36" s="6" t="str">
        <f>""</f>
        <v/>
      </c>
    </row>
    <row r="37" spans="1:5" ht="25.5" x14ac:dyDescent="0.25">
      <c r="A37" s="5" t="s">
        <v>31</v>
      </c>
      <c r="B37" s="6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7" s="7" t="str">
        <f>"27"</f>
        <v>27</v>
      </c>
      <c r="D37" s="8">
        <v>0</v>
      </c>
      <c r="E37" s="6" t="str">
        <f>""</f>
        <v/>
      </c>
    </row>
    <row r="38" spans="1:5" ht="38.25" x14ac:dyDescent="0.25">
      <c r="A38" s="5" t="s">
        <v>32</v>
      </c>
      <c r="B38" s="6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8" s="7" t="str">
        <f>"28"</f>
        <v>28</v>
      </c>
      <c r="D38" s="8">
        <v>632523</v>
      </c>
      <c r="E38" s="6" t="str">
        <f>""</f>
        <v/>
      </c>
    </row>
    <row r="39" spans="1:5" ht="38.25" x14ac:dyDescent="0.25">
      <c r="A39" s="5" t="s">
        <v>33</v>
      </c>
      <c r="B39" s="6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9" s="7" t="str">
        <f>"29"</f>
        <v>29</v>
      </c>
      <c r="D39" s="8">
        <v>0</v>
      </c>
      <c r="E39" s="6" t="str">
        <f>""</f>
        <v/>
      </c>
    </row>
    <row r="40" spans="1:5" ht="38.25" x14ac:dyDescent="0.25">
      <c r="A40" s="5" t="s">
        <v>34</v>
      </c>
      <c r="B40" s="6" t="str">
        <f>"Распределено неизрасходованного остатка средств фонда пропорционально вложенным средствам"</f>
        <v>Распределено неизрасходованного остатка средств фонда пропорционально вложенным средствам</v>
      </c>
      <c r="C40" s="7" t="str">
        <f>"30"</f>
        <v>30</v>
      </c>
      <c r="D40" s="8">
        <v>0</v>
      </c>
      <c r="E40" s="6" t="str">
        <f>""</f>
        <v/>
      </c>
    </row>
    <row r="41" spans="1:5" ht="51" x14ac:dyDescent="0.25">
      <c r="A41" s="5" t="s">
        <v>35</v>
      </c>
      <c r="B41" s="6" t="str">
        <f>"Остаток средств фонда на дату сдачи отчета (заверяется банковской справкой о закрытии специального избирательного счета кандидата)"</f>
        <v>Остаток средств фонда на дату сдачи отчета (заверяется банковской справкой о закрытии специального избирательного счета кандидата)</v>
      </c>
      <c r="C41" s="7" t="str">
        <f>"31"</f>
        <v>31</v>
      </c>
      <c r="D41" s="8">
        <v>0</v>
      </c>
      <c r="E41" s="6" t="str">
        <f>""</f>
        <v/>
      </c>
    </row>
    <row r="44" spans="1:5" x14ac:dyDescent="0.25">
      <c r="A44" s="9" t="s">
        <v>36</v>
      </c>
      <c r="B44" s="13" t="s">
        <v>38</v>
      </c>
      <c r="C44" s="13"/>
      <c r="D44" s="13"/>
      <c r="E44" s="13"/>
    </row>
    <row r="45" spans="1:5" ht="30" customHeight="1" x14ac:dyDescent="0.25">
      <c r="A45" s="10" t="s">
        <v>37</v>
      </c>
      <c r="B45" s="14" t="s">
        <v>39</v>
      </c>
      <c r="C45" s="14"/>
      <c r="D45" s="14"/>
      <c r="E45" s="14"/>
    </row>
  </sheetData>
  <mergeCells count="11">
    <mergeCell ref="A10:B10"/>
    <mergeCell ref="B44:E44"/>
    <mergeCell ref="B45:E45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ВПГТИК</cp:lastModifiedBy>
  <dcterms:created xsi:type="dcterms:W3CDTF">2016-10-28T13:40:11Z</dcterms:created>
  <dcterms:modified xsi:type="dcterms:W3CDTF">2016-11-07T01:38:03Z</dcterms:modified>
</cp:coreProperties>
</file>