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7100" windowHeight="88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8" i="1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<sst xmlns="http://schemas.openxmlformats.org/spreadsheetml/2006/main" count="47" uniqueCount="39">
  <si>
    <t>Отчет № 9. 19.11.2021 9:31:38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</si>
  <si>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</si>
  <si>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Думы Талицкого городского округа седьмого созыва</t>
  </si>
  <si>
    <t>Талицкая районная территориальная избирательная комиссия</t>
  </si>
  <si>
    <t>По состоянию на 28.10.2021</t>
  </si>
  <si>
    <t>В руб.</t>
  </si>
  <si>
    <t>1</t>
  </si>
  <si>
    <t/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</si>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</sst>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9"/>
  <sheetViews>
    <sheetView tabSelected="1" workbookViewId="0"/>
  </sheetViews>
  <sheetFormatPr defaultRowHeight="15"/>
  <cols>
    <col min="1" max="1" width="8.140625" customWidth="1"/>
    <col min="2" max="2" width="13.7109375" customWidth="1"/>
    <col min="3" max="3" width="4.7109375" customWidth="1"/>
    <col min="4" max="47" width="13.7109375" customWidth="1"/>
    <col min="48" max="48" width="9.140625" customWidth="1"/>
  </cols>
  <sheetData>
    <row r="1" spans="1:48" ht="15" customHeight="1">
      <c r="AU1" s="1" t="s">
        <v>0</v>
      </c>
    </row>
    <row r="2" spans="1:48" ht="121.1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8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8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8">
      <c r="AU5" s="4" t="s">
        <v>4</v>
      </c>
    </row>
    <row r="6" spans="1:48">
      <c r="AU6" s="4" t="s">
        <v>5</v>
      </c>
    </row>
    <row r="7" spans="1:48" ht="137.25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всем избирательным объединениям, кандидатам"</f>
        <v>Итого по всем избирательным объединениям, кандидатам</v>
      </c>
      <c r="E7" s="9" t="str">
        <f>"Васильева Светлана Николаевна"</f>
        <v>Васильева Светлана Николаевна</v>
      </c>
      <c r="F7" s="9" t="str">
        <f>"Забанных Елена Геннадьевна"</f>
        <v>Забанных Елена Геннадьевна</v>
      </c>
      <c r="G7" s="9" t="str">
        <f>"Завьялова Наталья Александровна"</f>
        <v>Завьялова Наталья Александровна</v>
      </c>
      <c r="H7" s="9" t="str">
        <f>"Ильиных Игорь Степанович"</f>
        <v>Ильиных Игорь Степанович</v>
      </c>
      <c r="I7" s="9" t="str">
        <f>"Михнова Светлана Александровна"</f>
        <v>Михнова Светлана Александровна</v>
      </c>
      <c r="J7" s="9" t="str">
        <f>"Москвина Светлана Александровна"</f>
        <v>Москвина Светлана Александровна</v>
      </c>
      <c r="K7" s="9" t="str">
        <f>"Николаев Сергей Анатольевич"</f>
        <v>Николаев Сергей Анатольевич</v>
      </c>
      <c r="L7" s="9" t="str">
        <f>"Яровиков Андрей Анатольевич"</f>
        <v>Яровиков Андрей Анатольевич</v>
      </c>
      <c r="M7" s="9" t="str">
        <f>"Избирательный округ (Округ №1 (№ 1)), всего"</f>
        <v>Избирательный округ (Округ №1 (№ 1)), всего</v>
      </c>
      <c r="N7" s="9" t="str">
        <f>"Еремеев Никита Олегович"</f>
        <v>Еремеев Никита Олегович</v>
      </c>
      <c r="O7" s="9" t="str">
        <f>"Орехова Елена Анатольевна"</f>
        <v>Орехова Елена Анатольевна</v>
      </c>
      <c r="P7" s="9" t="str">
        <f>"Смолина Ольга Олеговна"</f>
        <v>Смолина Ольга Олеговна</v>
      </c>
      <c r="Q7" s="9" t="str">
        <f>"Фалов Евгений Евгеньевич"</f>
        <v>Фалов Евгений Евгеньевич</v>
      </c>
      <c r="R7" s="9" t="str">
        <f>"Чапаев Виктор Васильевич"</f>
        <v>Чапаев Виктор Васильевич</v>
      </c>
      <c r="S7" s="9" t="str">
        <f>"Избирательный округ (Округ №2 (№ 2)), всего"</f>
        <v>Избирательный округ (Округ №2 (№ 2)), всего</v>
      </c>
      <c r="T7" s="9" t="str">
        <f>"Березина Юлия Викторовна"</f>
        <v>Березина Юлия Викторовна</v>
      </c>
      <c r="U7" s="9" t="str">
        <f>"Гапонов Никита Витальевич"</f>
        <v>Гапонов Никита Витальевич</v>
      </c>
      <c r="V7" s="9" t="str">
        <f>"Кузенкова Евгения Николаевна"</f>
        <v>Кузенкова Евгения Николаевна</v>
      </c>
      <c r="W7" s="9" t="str">
        <f>"Кузнецова Елена Александровна"</f>
        <v>Кузнецова Елена Александровна</v>
      </c>
      <c r="X7" s="9" t="str">
        <f>"Мелехов Андрей Сергеевич"</f>
        <v>Мелехов Андрей Сергеевич</v>
      </c>
      <c r="Y7" s="9" t="str">
        <f>"Палицына Наталья Геннадьевна"</f>
        <v>Палицына Наталья Геннадьевна</v>
      </c>
      <c r="Z7" s="9" t="str">
        <f>"Спиридонова Наталья Николаевна"</f>
        <v>Спиридонова Наталья Николаевна</v>
      </c>
      <c r="AA7" s="9" t="str">
        <f>"Толкачев Александр Викторович"</f>
        <v>Толкачев Александр Викторович</v>
      </c>
      <c r="AB7" s="9" t="str">
        <f>"Шакерова Валентина Александровна"</f>
        <v>Шакерова Валентина Александровна</v>
      </c>
      <c r="AC7" s="9" t="str">
        <f>"Избирательный округ (Округ №3 (№ 3)), всего"</f>
        <v>Избирательный округ (Округ №3 (№ 3)), всего</v>
      </c>
      <c r="AD7" s="9" t="str">
        <f>"Берсенева Наталья Александровна"</f>
        <v>Берсенева Наталья Александровна</v>
      </c>
      <c r="AE7" s="9" t="str">
        <f>"Гомзикова Юлия Васильевна"</f>
        <v>Гомзикова Юлия Васильевна</v>
      </c>
      <c r="AF7" s="9" t="str">
        <f>"Гусейнов Эльшат Масимович"</f>
        <v>Гусейнов Эльшат Масимович</v>
      </c>
      <c r="AG7" s="9" t="str">
        <f>"Демьянов Игорь Егорович"</f>
        <v>Демьянов Игорь Егорович</v>
      </c>
      <c r="AH7" s="9" t="str">
        <f>"Земеров Алексей Сергеевич"</f>
        <v>Земеров Алексей Сергеевич</v>
      </c>
      <c r="AI7" s="9" t="str">
        <f>"Ощукова Галина Николаевна"</f>
        <v>Ощукова Галина Николаевна</v>
      </c>
      <c r="AJ7" s="9" t="str">
        <f>"Труфанов Андрей Борисович"</f>
        <v>Труфанов Андрей Борисович</v>
      </c>
      <c r="AK7" s="9" t="str">
        <f>"Чурманов Михаил Витальевич"</f>
        <v>Чурманов Михаил Витальевич</v>
      </c>
      <c r="AL7" s="9" t="str">
        <f>"Избирательный округ (Округ №4 (№ 4)), всего"</f>
        <v>Избирательный округ (Округ №4 (№ 4)), всего</v>
      </c>
      <c r="AM7" s="9" t="str">
        <f>"Арутюнян Амазасп Ишханович"</f>
        <v>Арутюнян Амазасп Ишханович</v>
      </c>
      <c r="AN7" s="9" t="str">
        <f>"Гимгин Сергей Владимирович"</f>
        <v>Гимгин Сергей Владимирович</v>
      </c>
      <c r="AO7" s="9" t="str">
        <f>"Глазырин Максим Владимирович"</f>
        <v>Глазырин Максим Владимирович</v>
      </c>
      <c r="AP7" s="9" t="str">
        <f>"Калугин Алексей Павлович"</f>
        <v>Калугин Алексей Павлович</v>
      </c>
      <c r="AQ7" s="9" t="str">
        <f>"Куклина Екатерина Андреевна"</f>
        <v>Куклина Екатерина Андреевна</v>
      </c>
      <c r="AR7" s="9" t="str">
        <f>"Москвин Иван Анатольевич"</f>
        <v>Москвин Иван Анатольевич</v>
      </c>
      <c r="AS7" s="9" t="str">
        <f>"Рычков Никита Андреевич"</f>
        <v>Рычков Никита Андреевич</v>
      </c>
      <c r="AT7" s="9" t="str">
        <f>"Соколов Константин Викторович"</f>
        <v>Соколов Константин Викторович</v>
      </c>
      <c r="AU7" s="9" t="str">
        <f>"Избирательный округ (Округ №5 (№ 5)), всего"</f>
        <v>Избирательный округ (Округ №5 (№ 5)), всего</v>
      </c>
    </row>
    <row r="8" spans="1:48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  <c r="AR8" s="6">
        <v>44</v>
      </c>
      <c r="AS8" s="6">
        <v>45</v>
      </c>
      <c r="AT8" s="6">
        <v>46</v>
      </c>
      <c r="AU8" s="6">
        <v>47</v>
      </c>
      <c r="AV8" s="7"/>
    </row>
    <row r="9" spans="1:48" ht="75" customHeight="1">
      <c r="A9" s="12" t="s">
        <v>6</v>
      </c>
      <c r="B9" s="13" t="str">
        <f>"Поступило средств в избирательный фонд, всего"</f>
        <v>Поступило средств в избирательный фонд, всего</v>
      </c>
      <c r="C9" s="14">
        <v>1</v>
      </c>
      <c r="D9" s="15">
        <v>120460</v>
      </c>
      <c r="E9" s="15">
        <v>20540</v>
      </c>
      <c r="F9" s="15">
        <v>2000</v>
      </c>
      <c r="G9" s="15">
        <v>2000</v>
      </c>
      <c r="H9" s="15">
        <v>0</v>
      </c>
      <c r="I9" s="15">
        <v>2000</v>
      </c>
      <c r="J9" s="15">
        <v>200</v>
      </c>
      <c r="K9" s="15">
        <v>500</v>
      </c>
      <c r="L9" s="15">
        <v>2000</v>
      </c>
      <c r="M9" s="15">
        <v>29240</v>
      </c>
      <c r="N9" s="15">
        <v>500</v>
      </c>
      <c r="O9" s="15">
        <v>2000</v>
      </c>
      <c r="P9" s="15">
        <v>2000</v>
      </c>
      <c r="Q9" s="15">
        <v>2000</v>
      </c>
      <c r="R9" s="15">
        <v>2000</v>
      </c>
      <c r="S9" s="15">
        <v>8500</v>
      </c>
      <c r="T9" s="15">
        <v>7420</v>
      </c>
      <c r="U9" s="15">
        <v>0</v>
      </c>
      <c r="V9" s="15">
        <v>500</v>
      </c>
      <c r="W9" s="15">
        <v>15000</v>
      </c>
      <c r="X9" s="15">
        <v>2000</v>
      </c>
      <c r="Y9" s="15">
        <v>2000</v>
      </c>
      <c r="Z9" s="15">
        <v>2000</v>
      </c>
      <c r="AA9" s="15">
        <v>0</v>
      </c>
      <c r="AB9" s="15">
        <v>2000</v>
      </c>
      <c r="AC9" s="15">
        <v>30920</v>
      </c>
      <c r="AD9" s="15">
        <v>200</v>
      </c>
      <c r="AE9" s="15">
        <v>2000</v>
      </c>
      <c r="AF9" s="15">
        <v>500</v>
      </c>
      <c r="AG9" s="15">
        <v>200</v>
      </c>
      <c r="AH9" s="15">
        <v>2000</v>
      </c>
      <c r="AI9" s="15">
        <v>2000</v>
      </c>
      <c r="AJ9" s="15">
        <v>200</v>
      </c>
      <c r="AK9" s="15">
        <v>2000</v>
      </c>
      <c r="AL9" s="15">
        <v>9100</v>
      </c>
      <c r="AM9" s="15">
        <v>32000</v>
      </c>
      <c r="AN9" s="15">
        <v>0</v>
      </c>
      <c r="AO9" s="15">
        <v>2000</v>
      </c>
      <c r="AP9" s="15">
        <v>2000</v>
      </c>
      <c r="AQ9" s="15">
        <v>500</v>
      </c>
      <c r="AR9" s="15">
        <v>4200</v>
      </c>
      <c r="AS9" s="15">
        <v>0</v>
      </c>
      <c r="AT9" s="15">
        <v>2000</v>
      </c>
      <c r="AU9" s="15">
        <v>42700</v>
      </c>
      <c r="AV9" s="10"/>
    </row>
    <row r="10" spans="1:48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0"/>
    </row>
    <row r="11" spans="1:48" ht="135" customHeight="1">
      <c r="A11" s="12" t="s">
        <v>8</v>
      </c>
      <c r="B11" s="13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1" s="14">
        <v>2</v>
      </c>
      <c r="D11" s="15">
        <v>120460</v>
      </c>
      <c r="E11" s="15">
        <v>20540</v>
      </c>
      <c r="F11" s="15">
        <v>2000</v>
      </c>
      <c r="G11" s="15">
        <v>2000</v>
      </c>
      <c r="H11" s="15">
        <v>0</v>
      </c>
      <c r="I11" s="15">
        <v>2000</v>
      </c>
      <c r="J11" s="15">
        <v>200</v>
      </c>
      <c r="K11" s="15">
        <v>500</v>
      </c>
      <c r="L11" s="15">
        <v>2000</v>
      </c>
      <c r="M11" s="15">
        <v>29240</v>
      </c>
      <c r="N11" s="15">
        <v>500</v>
      </c>
      <c r="O11" s="15">
        <v>2000</v>
      </c>
      <c r="P11" s="15">
        <v>2000</v>
      </c>
      <c r="Q11" s="15">
        <v>2000</v>
      </c>
      <c r="R11" s="15">
        <v>2000</v>
      </c>
      <c r="S11" s="15">
        <v>8500</v>
      </c>
      <c r="T11" s="15">
        <v>7420</v>
      </c>
      <c r="U11" s="15">
        <v>0</v>
      </c>
      <c r="V11" s="15">
        <v>500</v>
      </c>
      <c r="W11" s="15">
        <v>15000</v>
      </c>
      <c r="X11" s="15">
        <v>2000</v>
      </c>
      <c r="Y11" s="15">
        <v>2000</v>
      </c>
      <c r="Z11" s="15">
        <v>2000</v>
      </c>
      <c r="AA11" s="15">
        <v>0</v>
      </c>
      <c r="AB11" s="15">
        <v>2000</v>
      </c>
      <c r="AC11" s="15">
        <v>30920</v>
      </c>
      <c r="AD11" s="15">
        <v>200</v>
      </c>
      <c r="AE11" s="15">
        <v>2000</v>
      </c>
      <c r="AF11" s="15">
        <v>500</v>
      </c>
      <c r="AG11" s="15">
        <v>200</v>
      </c>
      <c r="AH11" s="15">
        <v>2000</v>
      </c>
      <c r="AI11" s="15">
        <v>2000</v>
      </c>
      <c r="AJ11" s="15">
        <v>200</v>
      </c>
      <c r="AK11" s="15">
        <v>2000</v>
      </c>
      <c r="AL11" s="15">
        <v>9100</v>
      </c>
      <c r="AM11" s="15">
        <v>32000</v>
      </c>
      <c r="AN11" s="15">
        <v>0</v>
      </c>
      <c r="AO11" s="15">
        <v>2000</v>
      </c>
      <c r="AP11" s="15">
        <v>2000</v>
      </c>
      <c r="AQ11" s="15">
        <v>500</v>
      </c>
      <c r="AR11" s="15">
        <v>4200</v>
      </c>
      <c r="AS11" s="15">
        <v>0</v>
      </c>
      <c r="AT11" s="15">
        <v>2000</v>
      </c>
      <c r="AU11" s="15">
        <v>42700</v>
      </c>
      <c r="AV11" s="10"/>
    </row>
    <row r="12" spans="1:48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0"/>
    </row>
    <row r="13" spans="1:48" ht="45" customHeight="1">
      <c r="A13" s="12" t="s">
        <v>9</v>
      </c>
      <c r="B13" s="13" t="str">
        <f>"Собственные средства кандидата"</f>
        <v>Собственные средства кандидата</v>
      </c>
      <c r="C13" s="14">
        <v>3</v>
      </c>
      <c r="D13" s="15">
        <v>7500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200</v>
      </c>
      <c r="K13" s="15">
        <v>500</v>
      </c>
      <c r="L13" s="15">
        <v>0</v>
      </c>
      <c r="M13" s="15">
        <v>700</v>
      </c>
      <c r="N13" s="15">
        <v>500</v>
      </c>
      <c r="O13" s="15">
        <v>0</v>
      </c>
      <c r="P13" s="15">
        <v>0</v>
      </c>
      <c r="Q13" s="15">
        <v>0</v>
      </c>
      <c r="R13" s="15">
        <v>0</v>
      </c>
      <c r="S13" s="15">
        <v>500</v>
      </c>
      <c r="T13" s="15">
        <v>0</v>
      </c>
      <c r="U13" s="15">
        <v>0</v>
      </c>
      <c r="V13" s="15">
        <v>500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500</v>
      </c>
      <c r="AD13" s="15">
        <v>200</v>
      </c>
      <c r="AE13" s="15">
        <v>0</v>
      </c>
      <c r="AF13" s="15">
        <v>500</v>
      </c>
      <c r="AG13" s="15">
        <v>200</v>
      </c>
      <c r="AH13" s="15">
        <v>0</v>
      </c>
      <c r="AI13" s="15">
        <v>0</v>
      </c>
      <c r="AJ13" s="15">
        <v>200</v>
      </c>
      <c r="AK13" s="15">
        <v>0</v>
      </c>
      <c r="AL13" s="15">
        <v>1100</v>
      </c>
      <c r="AM13" s="15">
        <v>0</v>
      </c>
      <c r="AN13" s="15">
        <v>0</v>
      </c>
      <c r="AO13" s="15">
        <v>0</v>
      </c>
      <c r="AP13" s="15">
        <v>0</v>
      </c>
      <c r="AQ13" s="15">
        <v>500</v>
      </c>
      <c r="AR13" s="15">
        <v>4200</v>
      </c>
      <c r="AS13" s="15">
        <v>0</v>
      </c>
      <c r="AT13" s="15">
        <v>0</v>
      </c>
      <c r="AU13" s="15">
        <v>4700</v>
      </c>
      <c r="AV13" s="10"/>
    </row>
    <row r="14" spans="1:48" ht="135" customHeight="1">
      <c r="A14" s="12" t="s">
        <v>10</v>
      </c>
      <c r="B14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4">
        <v>4</v>
      </c>
      <c r="D14" s="15">
        <v>15000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15000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15000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0"/>
    </row>
    <row r="15" spans="1:48" ht="60" customHeight="1">
      <c r="A15" s="12" t="s">
        <v>11</v>
      </c>
      <c r="B15" s="13" t="str">
        <f>"Добровольные пожертвования граждан"</f>
        <v>Добровольные пожертвования граждан</v>
      </c>
      <c r="C15" s="14">
        <v>5</v>
      </c>
      <c r="D15" s="15">
        <v>40000</v>
      </c>
      <c r="E15" s="15">
        <v>0</v>
      </c>
      <c r="F15" s="15">
        <v>2000</v>
      </c>
      <c r="G15" s="15">
        <v>2000</v>
      </c>
      <c r="H15" s="15">
        <v>0</v>
      </c>
      <c r="I15" s="15">
        <v>2000</v>
      </c>
      <c r="J15" s="15">
        <v>0</v>
      </c>
      <c r="K15" s="15">
        <v>0</v>
      </c>
      <c r="L15" s="15">
        <v>2000</v>
      </c>
      <c r="M15" s="15">
        <v>8000</v>
      </c>
      <c r="N15" s="15">
        <v>0</v>
      </c>
      <c r="O15" s="15">
        <v>2000</v>
      </c>
      <c r="P15" s="15">
        <v>2000</v>
      </c>
      <c r="Q15" s="15">
        <v>2000</v>
      </c>
      <c r="R15" s="15">
        <v>2000</v>
      </c>
      <c r="S15" s="15">
        <v>8000</v>
      </c>
      <c r="T15" s="15">
        <v>0</v>
      </c>
      <c r="U15" s="15">
        <v>0</v>
      </c>
      <c r="V15" s="15">
        <v>0</v>
      </c>
      <c r="W15" s="15">
        <v>0</v>
      </c>
      <c r="X15" s="15">
        <v>2000</v>
      </c>
      <c r="Y15" s="15">
        <v>2000</v>
      </c>
      <c r="Z15" s="15">
        <v>2000</v>
      </c>
      <c r="AA15" s="15">
        <v>0</v>
      </c>
      <c r="AB15" s="15">
        <v>2000</v>
      </c>
      <c r="AC15" s="15">
        <v>8000</v>
      </c>
      <c r="AD15" s="15">
        <v>0</v>
      </c>
      <c r="AE15" s="15">
        <v>2000</v>
      </c>
      <c r="AF15" s="15">
        <v>0</v>
      </c>
      <c r="AG15" s="15">
        <v>0</v>
      </c>
      <c r="AH15" s="15">
        <v>2000</v>
      </c>
      <c r="AI15" s="15">
        <v>2000</v>
      </c>
      <c r="AJ15" s="15">
        <v>0</v>
      </c>
      <c r="AK15" s="15">
        <v>2000</v>
      </c>
      <c r="AL15" s="15">
        <v>8000</v>
      </c>
      <c r="AM15" s="15">
        <v>2000</v>
      </c>
      <c r="AN15" s="15">
        <v>0</v>
      </c>
      <c r="AO15" s="15">
        <v>2000</v>
      </c>
      <c r="AP15" s="15">
        <v>2000</v>
      </c>
      <c r="AQ15" s="15">
        <v>0</v>
      </c>
      <c r="AR15" s="15">
        <v>0</v>
      </c>
      <c r="AS15" s="15">
        <v>0</v>
      </c>
      <c r="AT15" s="15">
        <v>2000</v>
      </c>
      <c r="AU15" s="15">
        <v>8000</v>
      </c>
      <c r="AV15" s="10"/>
    </row>
    <row r="16" spans="1:48" ht="90" customHeight="1">
      <c r="A16" s="12" t="s">
        <v>12</v>
      </c>
      <c r="B16" s="13" t="str">
        <f>"Добровольные пожертвования юридических лиц"</f>
        <v>Добровольные пожертвования юридических лиц</v>
      </c>
      <c r="C16" s="14">
        <v>6</v>
      </c>
      <c r="D16" s="15">
        <v>57960</v>
      </c>
      <c r="E16" s="15">
        <v>20540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20540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7420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7420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30000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30000</v>
      </c>
      <c r="AV16" s="10"/>
    </row>
    <row r="17" spans="1:48" ht="195" customHeight="1">
      <c r="A17" s="12" t="s">
        <v>13</v>
      </c>
      <c r="B17" s="13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14">
        <v>7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0"/>
    </row>
    <row r="18" spans="1:48">
      <c r="A18" s="12" t="s">
        <v>7</v>
      </c>
      <c r="B18" s="14" t="str">
        <f>"из них"</f>
        <v>из них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0"/>
    </row>
    <row r="19" spans="1:48" ht="45" customHeight="1">
      <c r="A19" s="12" t="s">
        <v>14</v>
      </c>
      <c r="B19" s="13" t="str">
        <f>"Собственные средства кандидата"</f>
        <v>Собственные средства кандидата</v>
      </c>
      <c r="C19" s="14">
        <v>8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0"/>
    </row>
    <row r="20" spans="1:48" ht="135" customHeight="1">
      <c r="A20" s="12" t="s">
        <v>15</v>
      </c>
      <c r="B20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20" s="14">
        <v>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0"/>
    </row>
    <row r="21" spans="1:48" ht="60" customHeight="1">
      <c r="A21" s="12" t="s">
        <v>16</v>
      </c>
      <c r="B21" s="13" t="str">
        <f>"Добровольные пожертвования граждан"</f>
        <v>Добровольные пожертвования граждан</v>
      </c>
      <c r="C21" s="14">
        <v>10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0"/>
    </row>
    <row r="22" spans="1:48" ht="90" customHeight="1">
      <c r="A22" s="12" t="s">
        <v>17</v>
      </c>
      <c r="B22" s="13" t="str">
        <f>"Добровольные пожертвования юридических лиц"</f>
        <v>Добровольные пожертвования юридических лиц</v>
      </c>
      <c r="C22" s="14">
        <v>11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0"/>
    </row>
    <row r="23" spans="1:48" ht="90" customHeight="1">
      <c r="A23" s="12" t="s">
        <v>18</v>
      </c>
      <c r="B23" s="13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3" s="14">
        <v>12</v>
      </c>
      <c r="D23" s="15">
        <v>2500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100</v>
      </c>
      <c r="L23" s="15">
        <v>0</v>
      </c>
      <c r="M23" s="15">
        <v>100</v>
      </c>
      <c r="N23" s="15">
        <v>100</v>
      </c>
      <c r="O23" s="15">
        <v>0</v>
      </c>
      <c r="P23" s="15">
        <v>0</v>
      </c>
      <c r="Q23" s="15">
        <v>2000</v>
      </c>
      <c r="R23" s="15">
        <v>0</v>
      </c>
      <c r="S23" s="15">
        <v>2100</v>
      </c>
      <c r="T23" s="15">
        <v>0</v>
      </c>
      <c r="U23" s="15">
        <v>0</v>
      </c>
      <c r="V23" s="15">
        <v>100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100</v>
      </c>
      <c r="AD23" s="15">
        <v>0</v>
      </c>
      <c r="AE23" s="15">
        <v>0</v>
      </c>
      <c r="AF23" s="15">
        <v>100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100</v>
      </c>
      <c r="AM23" s="15">
        <v>0</v>
      </c>
      <c r="AN23" s="15">
        <v>0</v>
      </c>
      <c r="AO23" s="15">
        <v>0</v>
      </c>
      <c r="AP23" s="15">
        <v>0</v>
      </c>
      <c r="AQ23" s="15">
        <v>100</v>
      </c>
      <c r="AR23" s="15">
        <v>0</v>
      </c>
      <c r="AS23" s="15">
        <v>0</v>
      </c>
      <c r="AT23" s="15">
        <v>0</v>
      </c>
      <c r="AU23" s="15">
        <v>100</v>
      </c>
      <c r="AV23" s="10"/>
    </row>
    <row r="24" spans="1:48">
      <c r="A24" s="12" t="s">
        <v>7</v>
      </c>
      <c r="B24" s="14" t="str">
        <f>"из них"</f>
        <v>из них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0"/>
    </row>
    <row r="25" spans="1:48" ht="60" customHeight="1">
      <c r="A25" s="12" t="s">
        <v>19</v>
      </c>
      <c r="B25" s="13" t="str">
        <f>"Перечислено в доход областного бюджета"</f>
        <v>Перечислено в доход областного бюджета</v>
      </c>
      <c r="C25" s="14">
        <v>13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0"/>
    </row>
    <row r="26" spans="1:48" ht="120" customHeight="1">
      <c r="A26" s="12" t="s">
        <v>20</v>
      </c>
      <c r="B26" s="13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6" s="14">
        <v>14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0"/>
    </row>
    <row r="27" spans="1:48">
      <c r="A27" s="12" t="s">
        <v>7</v>
      </c>
      <c r="B27" s="14" t="str">
        <f>"из них"</f>
        <v>из них</v>
      </c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0"/>
    </row>
    <row r="28" spans="1:48" ht="180" customHeight="1">
      <c r="A28" s="12" t="s">
        <v>21</v>
      </c>
      <c r="B28" s="13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8" s="14">
        <v>15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0"/>
    </row>
    <row r="29" spans="1:48" ht="195" customHeight="1">
      <c r="A29" s="12" t="s">
        <v>22</v>
      </c>
      <c r="B29" s="13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9" s="14">
        <v>16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0"/>
    </row>
    <row r="30" spans="1:48" ht="105" customHeight="1">
      <c r="A30" s="12" t="s">
        <v>23</v>
      </c>
      <c r="B30" s="13" t="str">
        <f>"Средств, поступивших с превышением предельного размера"</f>
        <v>Средств, поступивших с превышением предельного размера</v>
      </c>
      <c r="C30" s="14">
        <v>17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0"/>
    </row>
    <row r="31" spans="1:48" ht="105" customHeight="1">
      <c r="A31" s="12" t="s">
        <v>24</v>
      </c>
      <c r="B31" s="13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31" s="14">
        <v>18</v>
      </c>
      <c r="D31" s="15">
        <v>2500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100</v>
      </c>
      <c r="L31" s="15">
        <v>0</v>
      </c>
      <c r="M31" s="15">
        <v>100</v>
      </c>
      <c r="N31" s="15">
        <v>100</v>
      </c>
      <c r="O31" s="15">
        <v>0</v>
      </c>
      <c r="P31" s="15">
        <v>0</v>
      </c>
      <c r="Q31" s="15">
        <v>2000</v>
      </c>
      <c r="R31" s="15">
        <v>0</v>
      </c>
      <c r="S31" s="15">
        <v>2100</v>
      </c>
      <c r="T31" s="15">
        <v>0</v>
      </c>
      <c r="U31" s="15">
        <v>0</v>
      </c>
      <c r="V31" s="15">
        <v>100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100</v>
      </c>
      <c r="AD31" s="15">
        <v>0</v>
      </c>
      <c r="AE31" s="15">
        <v>0</v>
      </c>
      <c r="AF31" s="15">
        <v>100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100</v>
      </c>
      <c r="AM31" s="15">
        <v>0</v>
      </c>
      <c r="AN31" s="15">
        <v>0</v>
      </c>
      <c r="AO31" s="15">
        <v>0</v>
      </c>
      <c r="AP31" s="15">
        <v>0</v>
      </c>
      <c r="AQ31" s="15">
        <v>100</v>
      </c>
      <c r="AR31" s="15">
        <v>0</v>
      </c>
      <c r="AS31" s="15">
        <v>0</v>
      </c>
      <c r="AT31" s="15">
        <v>0</v>
      </c>
      <c r="AU31" s="15">
        <v>100</v>
      </c>
      <c r="AV31" s="10"/>
    </row>
    <row r="32" spans="1:48" ht="45" customHeight="1">
      <c r="A32" s="12" t="s">
        <v>25</v>
      </c>
      <c r="B32" s="13" t="str">
        <f>"Израсходовано средств, всего"</f>
        <v>Израсходовано средств, всего</v>
      </c>
      <c r="C32" s="14">
        <v>19</v>
      </c>
      <c r="D32" s="15">
        <v>76880</v>
      </c>
      <c r="E32" s="15">
        <v>20540</v>
      </c>
      <c r="F32" s="15">
        <v>2000</v>
      </c>
      <c r="G32" s="15">
        <v>2000</v>
      </c>
      <c r="H32" s="15">
        <v>0</v>
      </c>
      <c r="I32" s="15">
        <v>2000</v>
      </c>
      <c r="J32" s="15">
        <v>200</v>
      </c>
      <c r="K32" s="15">
        <v>400</v>
      </c>
      <c r="L32" s="15">
        <v>2000</v>
      </c>
      <c r="M32" s="15">
        <v>29140</v>
      </c>
      <c r="N32" s="15">
        <v>400</v>
      </c>
      <c r="O32" s="15">
        <v>2000</v>
      </c>
      <c r="P32" s="15">
        <v>2000</v>
      </c>
      <c r="Q32" s="15">
        <v>0</v>
      </c>
      <c r="R32" s="15">
        <v>2000</v>
      </c>
      <c r="S32" s="15">
        <v>6400</v>
      </c>
      <c r="T32" s="15">
        <v>7420</v>
      </c>
      <c r="U32" s="15">
        <v>0</v>
      </c>
      <c r="V32" s="15">
        <v>400</v>
      </c>
      <c r="W32" s="15">
        <v>0</v>
      </c>
      <c r="X32" s="15">
        <v>2000</v>
      </c>
      <c r="Y32" s="15">
        <v>2000</v>
      </c>
      <c r="Z32" s="15">
        <v>2000</v>
      </c>
      <c r="AA32" s="15">
        <v>0</v>
      </c>
      <c r="AB32" s="15">
        <v>2000</v>
      </c>
      <c r="AC32" s="15">
        <v>15820</v>
      </c>
      <c r="AD32" s="15">
        <v>200</v>
      </c>
      <c r="AE32" s="15">
        <v>2000</v>
      </c>
      <c r="AF32" s="15">
        <v>400</v>
      </c>
      <c r="AG32" s="15">
        <v>200</v>
      </c>
      <c r="AH32" s="15">
        <v>2000</v>
      </c>
      <c r="AI32" s="15">
        <v>2000</v>
      </c>
      <c r="AJ32" s="15">
        <v>200</v>
      </c>
      <c r="AK32" s="15">
        <v>2000</v>
      </c>
      <c r="AL32" s="15">
        <v>9000</v>
      </c>
      <c r="AM32" s="15">
        <v>5920</v>
      </c>
      <c r="AN32" s="15">
        <v>0</v>
      </c>
      <c r="AO32" s="15">
        <v>2000</v>
      </c>
      <c r="AP32" s="15">
        <v>2000</v>
      </c>
      <c r="AQ32" s="15">
        <v>400</v>
      </c>
      <c r="AR32" s="15">
        <v>4200</v>
      </c>
      <c r="AS32" s="15">
        <v>0</v>
      </c>
      <c r="AT32" s="15">
        <v>2000</v>
      </c>
      <c r="AU32" s="15">
        <v>16520</v>
      </c>
      <c r="AV32" s="10"/>
    </row>
    <row r="33" spans="1:48">
      <c r="A33" s="12" t="s">
        <v>7</v>
      </c>
      <c r="B33" s="14" t="str">
        <f>"из них"</f>
        <v>из них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0"/>
    </row>
    <row r="34" spans="1:48" ht="120" customHeight="1">
      <c r="A34" s="12" t="s">
        <v>26</v>
      </c>
      <c r="B34" s="13" t="str">
        <f>"На организацию сбора подписей избирателей в поддержку выдвижения кандидата"</f>
        <v>На организацию сбора подписей избирателей в поддержку выдвижения кандидата</v>
      </c>
      <c r="C34" s="14">
        <v>20</v>
      </c>
      <c r="D34" s="15">
        <v>3000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200</v>
      </c>
      <c r="K34" s="15">
        <v>400</v>
      </c>
      <c r="L34" s="15">
        <v>0</v>
      </c>
      <c r="M34" s="15">
        <v>600</v>
      </c>
      <c r="N34" s="15">
        <v>400</v>
      </c>
      <c r="O34" s="15">
        <v>0</v>
      </c>
      <c r="P34" s="15">
        <v>0</v>
      </c>
      <c r="Q34" s="15">
        <v>0</v>
      </c>
      <c r="R34" s="15">
        <v>0</v>
      </c>
      <c r="S34" s="15">
        <v>400</v>
      </c>
      <c r="T34" s="15">
        <v>0</v>
      </c>
      <c r="U34" s="15">
        <v>0</v>
      </c>
      <c r="V34" s="15">
        <v>400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400</v>
      </c>
      <c r="AD34" s="15">
        <v>200</v>
      </c>
      <c r="AE34" s="15">
        <v>0</v>
      </c>
      <c r="AF34" s="15">
        <v>400</v>
      </c>
      <c r="AG34" s="15">
        <v>200</v>
      </c>
      <c r="AH34" s="15">
        <v>0</v>
      </c>
      <c r="AI34" s="15">
        <v>0</v>
      </c>
      <c r="AJ34" s="15">
        <v>200</v>
      </c>
      <c r="AK34" s="15">
        <v>0</v>
      </c>
      <c r="AL34" s="15">
        <v>1000</v>
      </c>
      <c r="AM34" s="15">
        <v>0</v>
      </c>
      <c r="AN34" s="15">
        <v>0</v>
      </c>
      <c r="AO34" s="15">
        <v>0</v>
      </c>
      <c r="AP34" s="15">
        <v>0</v>
      </c>
      <c r="AQ34" s="15">
        <v>400</v>
      </c>
      <c r="AR34" s="15">
        <v>200</v>
      </c>
      <c r="AS34" s="15">
        <v>0</v>
      </c>
      <c r="AT34" s="15">
        <v>0</v>
      </c>
      <c r="AU34" s="15">
        <v>600</v>
      </c>
      <c r="AV34" s="10"/>
    </row>
    <row r="35" spans="1:48">
      <c r="A35" s="12" t="s">
        <v>7</v>
      </c>
      <c r="B35" s="14" t="str">
        <f>"из них"</f>
        <v>из них</v>
      </c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0"/>
    </row>
    <row r="36" spans="1:48" ht="210" customHeight="1">
      <c r="A36" s="12" t="s">
        <v>27</v>
      </c>
      <c r="B36" s="13" t="str">
        <f>"На оплату изготовления подписных листов (подтверждается прилагаемыми копиями соответствующих первичных финансовых документов об оплате)"</f>
        <v>На оплату изготовления подписных листов (подтверждается прилагаемыми копиями соответствующих первичных финансовых документов об оплате)</v>
      </c>
      <c r="C36" s="14">
        <v>21</v>
      </c>
      <c r="D36" s="15">
        <v>3000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200</v>
      </c>
      <c r="K36" s="15">
        <v>400</v>
      </c>
      <c r="L36" s="15">
        <v>0</v>
      </c>
      <c r="M36" s="15">
        <v>600</v>
      </c>
      <c r="N36" s="15">
        <v>400</v>
      </c>
      <c r="O36" s="15">
        <v>0</v>
      </c>
      <c r="P36" s="15">
        <v>0</v>
      </c>
      <c r="Q36" s="15">
        <v>0</v>
      </c>
      <c r="R36" s="15">
        <v>0</v>
      </c>
      <c r="S36" s="15">
        <v>400</v>
      </c>
      <c r="T36" s="15">
        <v>0</v>
      </c>
      <c r="U36" s="15">
        <v>0</v>
      </c>
      <c r="V36" s="15">
        <v>400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400</v>
      </c>
      <c r="AD36" s="15">
        <v>200</v>
      </c>
      <c r="AE36" s="15">
        <v>0</v>
      </c>
      <c r="AF36" s="15">
        <v>400</v>
      </c>
      <c r="AG36" s="15">
        <v>200</v>
      </c>
      <c r="AH36" s="15">
        <v>0</v>
      </c>
      <c r="AI36" s="15">
        <v>0</v>
      </c>
      <c r="AJ36" s="15">
        <v>200</v>
      </c>
      <c r="AK36" s="15">
        <v>0</v>
      </c>
      <c r="AL36" s="15">
        <v>1000</v>
      </c>
      <c r="AM36" s="15">
        <v>0</v>
      </c>
      <c r="AN36" s="15">
        <v>0</v>
      </c>
      <c r="AO36" s="15">
        <v>0</v>
      </c>
      <c r="AP36" s="15">
        <v>0</v>
      </c>
      <c r="AQ36" s="15">
        <v>400</v>
      </c>
      <c r="AR36" s="15">
        <v>200</v>
      </c>
      <c r="AS36" s="15">
        <v>0</v>
      </c>
      <c r="AT36" s="15">
        <v>0</v>
      </c>
      <c r="AU36" s="15">
        <v>600</v>
      </c>
      <c r="AV36" s="10"/>
    </row>
    <row r="37" spans="1:48" ht="90" customHeight="1">
      <c r="A37" s="12" t="s">
        <v>28</v>
      </c>
      <c r="B37" s="13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7" s="14">
        <v>22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0"/>
    </row>
    <row r="38" spans="1:48" ht="105" customHeight="1">
      <c r="A38" s="12" t="s">
        <v>29</v>
      </c>
      <c r="B38" s="13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8" s="14">
        <v>23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0"/>
    </row>
    <row r="39" spans="1:48" ht="120" customHeight="1">
      <c r="A39" s="12" t="s">
        <v>30</v>
      </c>
      <c r="B39" s="13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9" s="14">
        <v>24</v>
      </c>
      <c r="D39" s="15">
        <v>49420</v>
      </c>
      <c r="E39" s="15">
        <v>0</v>
      </c>
      <c r="F39" s="15">
        <v>2000</v>
      </c>
      <c r="G39" s="15">
        <v>2000</v>
      </c>
      <c r="H39" s="15">
        <v>0</v>
      </c>
      <c r="I39" s="15">
        <v>2000</v>
      </c>
      <c r="J39" s="15">
        <v>0</v>
      </c>
      <c r="K39" s="15">
        <v>0</v>
      </c>
      <c r="L39" s="15">
        <v>2000</v>
      </c>
      <c r="M39" s="15">
        <v>8000</v>
      </c>
      <c r="N39" s="15">
        <v>0</v>
      </c>
      <c r="O39" s="15">
        <v>2000</v>
      </c>
      <c r="P39" s="15">
        <v>2000</v>
      </c>
      <c r="Q39" s="15">
        <v>0</v>
      </c>
      <c r="R39" s="15">
        <v>2000</v>
      </c>
      <c r="S39" s="15">
        <v>6000</v>
      </c>
      <c r="T39" s="15">
        <v>7420</v>
      </c>
      <c r="U39" s="15">
        <v>0</v>
      </c>
      <c r="V39" s="15">
        <v>0</v>
      </c>
      <c r="W39" s="15">
        <v>0</v>
      </c>
      <c r="X39" s="15">
        <v>2000</v>
      </c>
      <c r="Y39" s="15">
        <v>2000</v>
      </c>
      <c r="Z39" s="15">
        <v>2000</v>
      </c>
      <c r="AA39" s="15">
        <v>0</v>
      </c>
      <c r="AB39" s="15">
        <v>2000</v>
      </c>
      <c r="AC39" s="15">
        <v>15420</v>
      </c>
      <c r="AD39" s="15">
        <v>0</v>
      </c>
      <c r="AE39" s="15">
        <v>2000</v>
      </c>
      <c r="AF39" s="15">
        <v>0</v>
      </c>
      <c r="AG39" s="15">
        <v>0</v>
      </c>
      <c r="AH39" s="15">
        <v>2000</v>
      </c>
      <c r="AI39" s="15">
        <v>2000</v>
      </c>
      <c r="AJ39" s="15">
        <v>0</v>
      </c>
      <c r="AK39" s="15">
        <v>2000</v>
      </c>
      <c r="AL39" s="15">
        <v>8000</v>
      </c>
      <c r="AM39" s="15">
        <v>2000</v>
      </c>
      <c r="AN39" s="15">
        <v>0</v>
      </c>
      <c r="AO39" s="15">
        <v>2000</v>
      </c>
      <c r="AP39" s="15">
        <v>2000</v>
      </c>
      <c r="AQ39" s="15">
        <v>0</v>
      </c>
      <c r="AR39" s="15">
        <v>4000</v>
      </c>
      <c r="AS39" s="15">
        <v>0</v>
      </c>
      <c r="AT39" s="15">
        <v>2000</v>
      </c>
      <c r="AU39" s="15">
        <v>12000</v>
      </c>
      <c r="AV39" s="10"/>
    </row>
    <row r="40" spans="1:48" ht="90" customHeight="1">
      <c r="A40" s="12" t="s">
        <v>31</v>
      </c>
      <c r="B40" s="13" t="str">
        <f>"На предвыборную агитацию через сетевые издания"</f>
        <v>На предвыборную агитацию через сетевые издания</v>
      </c>
      <c r="C40" s="14">
        <v>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0"/>
    </row>
    <row r="41" spans="1:48" ht="120" customHeight="1">
      <c r="A41" s="12" t="s">
        <v>32</v>
      </c>
      <c r="B41" s="13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41" s="14">
        <v>26</v>
      </c>
      <c r="D41" s="15">
        <v>24460</v>
      </c>
      <c r="E41" s="15">
        <v>20540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20540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3920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3920</v>
      </c>
      <c r="AV41" s="10"/>
    </row>
    <row r="42" spans="1:48" ht="90" customHeight="1">
      <c r="A42" s="12" t="s">
        <v>33</v>
      </c>
      <c r="B42" s="13" t="str">
        <f>"На проведение агитационных публичных мероприятий"</f>
        <v>На проведение агитационных публичных мероприятий</v>
      </c>
      <c r="C42" s="14">
        <v>27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0"/>
    </row>
    <row r="43" spans="1:48" ht="105" customHeight="1">
      <c r="A43" s="12" t="s">
        <v>34</v>
      </c>
      <c r="B43" s="13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43" s="14">
        <v>28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0"/>
    </row>
    <row r="44" spans="1:48" ht="180" customHeight="1">
      <c r="A44" s="12" t="s">
        <v>35</v>
      </c>
      <c r="B44" s="13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44" s="14">
        <v>29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0"/>
    </row>
    <row r="45" spans="1:48" ht="150" customHeight="1">
      <c r="A45" s="12" t="s">
        <v>36</v>
      </c>
      <c r="B45" s="13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45" s="14">
        <v>30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0"/>
    </row>
    <row r="46" spans="1:48" ht="165" customHeight="1">
      <c r="A46" s="12" t="s">
        <v>37</v>
      </c>
      <c r="B46" s="13" t="str">
        <f>"Остаток средств фонда на дату составления отчета (подтверждается прилагаемой банковской справкой)"</f>
        <v>Остаток средств фонда на дату составления отчета (подтверждается прилагаемой банковской справкой)</v>
      </c>
      <c r="C46" s="14">
        <v>32</v>
      </c>
      <c r="D46" s="15">
        <v>15000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15000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15000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0"/>
    </row>
    <row r="47" spans="1:48">
      <c r="A47" s="12" t="s">
        <v>7</v>
      </c>
      <c r="B47" s="14" t="str">
        <f>"из них"</f>
        <v>из них</v>
      </c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0"/>
    </row>
    <row r="48" spans="1:48" ht="165" customHeight="1">
      <c r="A48" s="12" t="s">
        <v>38</v>
      </c>
      <c r="B48" s="13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8" s="14">
        <v>31</v>
      </c>
      <c r="D48" s="15">
        <v>26080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26080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26080</v>
      </c>
      <c r="AV48" s="10"/>
    </row>
    <row r="49" spans="48:48">
      <c r="AV49" s="10"/>
    </row>
  </sheetData>
  <mergeCells count="3">
    <mergeCell ref="A2:AU2"/>
    <mergeCell ref="A3:AU3"/>
    <mergeCell ref="A4:AU4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2021-11-19T04:31:44Z</dcterms:created>
  <dcterms:modified xsi:type="dcterms:W3CDTF">2021-11-19T04:32:57Z</dcterms:modified>
</cp:coreProperties>
</file>