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4915" windowHeight="1462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41" i="1"/>
  <c r="C41"/>
  <c r="B41"/>
  <c r="E40"/>
  <c r="C40"/>
  <c r="B40"/>
  <c r="E39"/>
  <c r="C39"/>
  <c r="B39"/>
  <c r="E38"/>
  <c r="C38"/>
  <c r="B38"/>
  <c r="E37"/>
  <c r="C37"/>
  <c r="B37"/>
  <c r="E36"/>
  <c r="C36"/>
  <c r="B36"/>
  <c r="E35"/>
  <c r="C35"/>
  <c r="B35"/>
  <c r="E34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9"/>
  <c r="A9"/>
  <c r="E8"/>
  <c r="D8"/>
  <c r="C8"/>
  <c r="A8"/>
</calcChain>
</file>

<file path=xl/sharedStrings.xml><?xml version="1.0" encoding="utf-8"?>
<sst xmlns="http://schemas.openxmlformats.org/spreadsheetml/2006/main" count="38" uniqueCount="37">
  <si>
    <t>Итоговый финансовый отчет о поступлении и расходовании средств избирательного фонда  кандидата
Ефанова Светлана Андреевна                     № 40810810416549408484
Уральский банк ПАО Сбербанк Свердловское отделение 7003 СОФЛ ДО 7003/00565 г. Красноуральск
 </t>
  </si>
  <si>
    <t>Выборы депутатов Законодательного Собрания Свердловской области</t>
  </si>
  <si>
    <t>Свердловская область</t>
  </si>
  <si>
    <t>Красноуральский (№ 17)</t>
  </si>
  <si>
    <t>По состоянию на 14.11.2016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</si>
  <si>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</si>
  <si>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</si>
  <si>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</si>
  <si>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</si>
  <si>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</si>
  <si>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</si>
  <si>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</si>
  <si>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</si>
  <si>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</si>
  <si>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</si>
  <si>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</si>
  <si>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</si>
  <si>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</si>
  <si>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</si>
  <si>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</si>
  <si>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</si>
  <si>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</si>
  <si>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</si>
  <si>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</si>
  <si>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</si>
  <si>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</si>
  <si>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</si>
  <si>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3.1.2</t>
  </si>
  <si>
    <t>3.2</t>
  </si>
  <si>
    <t>3.3</t>
  </si>
  <si>
    <t>3.4</t>
  </si>
  <si>
    <t>3.5</t>
  </si>
  <si>
    <t>3.6</t>
  </si>
  <si>
    <t>3.7</t>
  </si>
  <si>
    <t>3.8</t>
  </si>
  <si>
    <t>4</t>
  </si>
  <si>
    <t>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</si>
</sst>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3" xfId="0" quotePrefix="1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5"/>
  <sheetViews>
    <sheetView tabSelected="1" workbookViewId="0"/>
  </sheetViews>
  <sheetFormatPr defaultRowHeight="15"/>
  <cols>
    <col min="1" max="1" width="43" customWidth="1"/>
    <col min="2" max="2" width="38" customWidth="1"/>
    <col min="3" max="3" width="10.140625" customWidth="1"/>
    <col min="4" max="4" width="15.7109375" customWidth="1"/>
    <col min="5" max="5" width="25.5703125" customWidth="1"/>
  </cols>
  <sheetData>
    <row r="1" spans="1:5" ht="15" customHeight="1">
      <c r="E1" s="1"/>
    </row>
    <row r="2" spans="1:5" ht="293.64999999999998" customHeight="1">
      <c r="A2" s="2" t="s">
        <v>0</v>
      </c>
      <c r="B2" s="2"/>
      <c r="C2" s="2"/>
      <c r="D2" s="2"/>
      <c r="E2" s="2"/>
    </row>
    <row r="3" spans="1:5" ht="15.75">
      <c r="A3" s="3" t="s">
        <v>1</v>
      </c>
      <c r="B3" s="3"/>
      <c r="C3" s="3"/>
      <c r="D3" s="3"/>
      <c r="E3" s="3"/>
    </row>
    <row r="4" spans="1:5" ht="15.75">
      <c r="A4" s="3" t="s">
        <v>2</v>
      </c>
      <c r="B4" s="3"/>
      <c r="C4" s="3"/>
      <c r="D4" s="3"/>
      <c r="E4" s="3"/>
    </row>
    <row r="5" spans="1:5" ht="15.75">
      <c r="A5" s="3" t="s">
        <v>3</v>
      </c>
      <c r="B5" s="3"/>
      <c r="C5" s="3"/>
      <c r="D5" s="3"/>
      <c r="E5" s="3"/>
    </row>
    <row r="6" spans="1:5">
      <c r="E6" s="4" t="s">
        <v>4</v>
      </c>
    </row>
    <row r="7" spans="1:5">
      <c r="E7" s="4" t="s">
        <v>5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7" t="str">
        <f t="shared" ref="E8:E9" si="3">"Примечание"</f>
        <v>Примечание</v>
      </c>
    </row>
    <row r="9" spans="1:5">
      <c r="A9" s="9" t="str">
        <f>""</f>
        <v/>
      </c>
      <c r="B9" s="9" t="str">
        <f>""</f>
        <v/>
      </c>
      <c r="C9" s="8"/>
      <c r="D9" s="8"/>
      <c r="E9" s="8"/>
    </row>
    <row r="10" spans="1:5">
      <c r="A10" s="10" t="s">
        <v>6</v>
      </c>
      <c r="B10" s="6"/>
      <c r="C10" s="9" t="str">
        <f>"2"</f>
        <v>2</v>
      </c>
      <c r="D10" s="11">
        <v>3</v>
      </c>
      <c r="E10" s="9" t="str">
        <f>"4"</f>
        <v>4</v>
      </c>
    </row>
    <row r="11" spans="1:5" ht="25.5">
      <c r="A11" s="12" t="s">
        <v>6</v>
      </c>
      <c r="B11" s="13" t="str">
        <f>"Поступило средств в избирательный фонд, всего"</f>
        <v>Поступило средств в избирательный фонд, всего</v>
      </c>
      <c r="C11" s="14" t="str">
        <f>"1"</f>
        <v>1</v>
      </c>
      <c r="D11" s="15">
        <v>0</v>
      </c>
      <c r="E11" s="13" t="str">
        <f>""</f>
        <v/>
      </c>
    </row>
    <row r="12" spans="1:5" ht="25.5">
      <c r="A12" s="12" t="s">
        <v>7</v>
      </c>
      <c r="B12" s="13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14" t="str">
        <f>"2"</f>
        <v>2</v>
      </c>
      <c r="D12" s="15">
        <v>0</v>
      </c>
      <c r="E12" s="13" t="str">
        <f>""</f>
        <v/>
      </c>
    </row>
    <row r="13" spans="1:5">
      <c r="A13" s="12" t="s">
        <v>8</v>
      </c>
      <c r="B13" s="13" t="str">
        <f>"Собственные средства кандидата"</f>
        <v>Собственные средства кандидата</v>
      </c>
      <c r="C13" s="14" t="str">
        <f>"3"</f>
        <v>3</v>
      </c>
      <c r="D13" s="15">
        <v>0</v>
      </c>
      <c r="E13" s="13" t="str">
        <f>""</f>
        <v/>
      </c>
    </row>
    <row r="14" spans="1:5" ht="38.25">
      <c r="A14" s="12" t="s">
        <v>9</v>
      </c>
      <c r="B14" s="13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14" t="str">
        <f>"4"</f>
        <v>4</v>
      </c>
      <c r="D14" s="15">
        <v>0</v>
      </c>
      <c r="E14" s="13" t="str">
        <f>""</f>
        <v/>
      </c>
    </row>
    <row r="15" spans="1:5">
      <c r="A15" s="12" t="s">
        <v>10</v>
      </c>
      <c r="B15" s="13" t="str">
        <f>"Добровольные пожертвования граждан"</f>
        <v>Добровольные пожертвования граждан</v>
      </c>
      <c r="C15" s="14" t="str">
        <f>"5"</f>
        <v>5</v>
      </c>
      <c r="D15" s="15">
        <v>0</v>
      </c>
      <c r="E15" s="13" t="str">
        <f>""</f>
        <v/>
      </c>
    </row>
    <row r="16" spans="1:5" ht="25.5">
      <c r="A16" s="12" t="s">
        <v>11</v>
      </c>
      <c r="B16" s="13" t="str">
        <f>"Добровольные пожертвования юридических лиц"</f>
        <v>Добровольные пожертвования юридических лиц</v>
      </c>
      <c r="C16" s="14" t="str">
        <f>"6"</f>
        <v>6</v>
      </c>
      <c r="D16" s="15">
        <v>0</v>
      </c>
      <c r="E16" s="13" t="str">
        <f>""</f>
        <v/>
      </c>
    </row>
    <row r="17" spans="1:5" ht="51">
      <c r="A17" s="12" t="s">
        <v>12</v>
      </c>
      <c r="B17" s="13" t="str">
        <f>"Поступило в избирательный фонд денежных средств с нарушением пунктов 6, 8, 9, 10 статьи 73 Избирательного кодекса Свердловской области"</f>
        <v>Поступило в избирательный фонд денежных средств с нарушением пунктов 6, 8, 9, 10 статьи 73 Избирательного кодекса Свердловской области</v>
      </c>
      <c r="C17" s="14" t="str">
        <f>"7"</f>
        <v>7</v>
      </c>
      <c r="D17" s="15">
        <v>0</v>
      </c>
      <c r="E17" s="13" t="str">
        <f>""</f>
        <v/>
      </c>
    </row>
    <row r="18" spans="1:5">
      <c r="A18" s="12" t="s">
        <v>13</v>
      </c>
      <c r="B18" s="13" t="str">
        <f>"Собственные средства кандидата"</f>
        <v>Собственные средства кандидата</v>
      </c>
      <c r="C18" s="14" t="str">
        <f>"8"</f>
        <v>8</v>
      </c>
      <c r="D18" s="15">
        <v>0</v>
      </c>
      <c r="E18" s="13" t="str">
        <f>""</f>
        <v/>
      </c>
    </row>
    <row r="19" spans="1:5" ht="38.25">
      <c r="A19" s="12" t="s">
        <v>14</v>
      </c>
      <c r="B19" s="13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9" s="14" t="str">
        <f>"9"</f>
        <v>9</v>
      </c>
      <c r="D19" s="15">
        <v>0</v>
      </c>
      <c r="E19" s="13" t="str">
        <f>""</f>
        <v/>
      </c>
    </row>
    <row r="20" spans="1:5">
      <c r="A20" s="12" t="s">
        <v>15</v>
      </c>
      <c r="B20" s="13" t="str">
        <f>"Добровольные пожертвования граждан"</f>
        <v>Добровольные пожертвования граждан</v>
      </c>
      <c r="C20" s="14" t="str">
        <f>"10"</f>
        <v>10</v>
      </c>
      <c r="D20" s="15">
        <v>0</v>
      </c>
      <c r="E20" s="13" t="str">
        <f>""</f>
        <v/>
      </c>
    </row>
    <row r="21" spans="1:5" ht="25.5">
      <c r="A21" s="12" t="s">
        <v>16</v>
      </c>
      <c r="B21" s="13" t="str">
        <f>"Добровольные пожертвования юридических лиц"</f>
        <v>Добровольные пожертвования юридических лиц</v>
      </c>
      <c r="C21" s="14" t="str">
        <f>"11"</f>
        <v>11</v>
      </c>
      <c r="D21" s="15">
        <v>0</v>
      </c>
      <c r="E21" s="13" t="str">
        <f>""</f>
        <v/>
      </c>
    </row>
    <row r="22" spans="1:5" ht="25.5">
      <c r="A22" s="12" t="s">
        <v>17</v>
      </c>
      <c r="B22" s="13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2" s="14" t="str">
        <f>"12"</f>
        <v>12</v>
      </c>
      <c r="D22" s="15">
        <v>0</v>
      </c>
      <c r="E22" s="13" t="str">
        <f>""</f>
        <v/>
      </c>
    </row>
    <row r="23" spans="1:5">
      <c r="A23" s="12" t="s">
        <v>18</v>
      </c>
      <c r="B23" s="13" t="str">
        <f>"Перечислено в доход областного бюджета"</f>
        <v>Перечислено в доход областного бюджета</v>
      </c>
      <c r="C23" s="14" t="str">
        <f>"13"</f>
        <v>13</v>
      </c>
      <c r="D23" s="15">
        <v>0</v>
      </c>
      <c r="E23" s="13" t="str">
        <f>""</f>
        <v/>
      </c>
    </row>
    <row r="24" spans="1:5" ht="25.5">
      <c r="A24" s="12" t="s">
        <v>19</v>
      </c>
      <c r="B24" s="13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4" s="14" t="str">
        <f>"14"</f>
        <v>14</v>
      </c>
      <c r="D24" s="15">
        <v>0</v>
      </c>
      <c r="E24" s="13" t="str">
        <f>""</f>
        <v/>
      </c>
    </row>
    <row r="25" spans="1:5" ht="51">
      <c r="A25" s="12" t="s">
        <v>20</v>
      </c>
      <c r="B25" s="13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5" s="14" t="str">
        <f>"15"</f>
        <v>15</v>
      </c>
      <c r="D25" s="15">
        <v>0</v>
      </c>
      <c r="E25" s="13" t="str">
        <f>""</f>
        <v/>
      </c>
    </row>
    <row r="26" spans="1:5" ht="51">
      <c r="A26" s="12" t="s">
        <v>21</v>
      </c>
      <c r="B26" s="13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6" s="14" t="str">
        <f>"16"</f>
        <v>16</v>
      </c>
      <c r="D26" s="15">
        <v>0</v>
      </c>
      <c r="E26" s="13" t="str">
        <f>""</f>
        <v/>
      </c>
    </row>
    <row r="27" spans="1:5" ht="25.5">
      <c r="A27" s="12" t="s">
        <v>22</v>
      </c>
      <c r="B27" s="13" t="str">
        <f>"Средств, поступивших с превышением предельного размера"</f>
        <v>Средств, поступивших с превышением предельного размера</v>
      </c>
      <c r="C27" s="14" t="str">
        <f>"17"</f>
        <v>17</v>
      </c>
      <c r="D27" s="15">
        <v>0</v>
      </c>
      <c r="E27" s="13" t="str">
        <f>""</f>
        <v/>
      </c>
    </row>
    <row r="28" spans="1:5" ht="25.5">
      <c r="A28" s="12" t="s">
        <v>23</v>
      </c>
      <c r="B28" s="13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8" s="14" t="str">
        <f>"18"</f>
        <v>18</v>
      </c>
      <c r="D28" s="15">
        <v>0</v>
      </c>
      <c r="E28" s="13" t="str">
        <f>""</f>
        <v/>
      </c>
    </row>
    <row r="29" spans="1:5">
      <c r="A29" s="12" t="s">
        <v>24</v>
      </c>
      <c r="B29" s="13" t="str">
        <f>"Израсходовано средств, всего"</f>
        <v>Израсходовано средств, всего</v>
      </c>
      <c r="C29" s="14" t="str">
        <f>"19"</f>
        <v>19</v>
      </c>
      <c r="D29" s="15">
        <v>0</v>
      </c>
      <c r="E29" s="13" t="str">
        <f>""</f>
        <v/>
      </c>
    </row>
    <row r="30" spans="1:5" ht="25.5">
      <c r="A30" s="12" t="s">
        <v>25</v>
      </c>
      <c r="B30" s="13" t="str">
        <f>"На организацию сбора подписей в поддержку выдвижения кандидата"</f>
        <v>На организацию сбора подписей в поддержку выдвижения кандидата</v>
      </c>
      <c r="C30" s="14" t="str">
        <f>"20"</f>
        <v>20</v>
      </c>
      <c r="D30" s="15">
        <v>0</v>
      </c>
      <c r="E30" s="13" t="str">
        <f>""</f>
        <v/>
      </c>
    </row>
    <row r="31" spans="1:5" ht="25.5">
      <c r="A31" s="12" t="s">
        <v>26</v>
      </c>
      <c r="B31" s="13" t="str">
        <f>"На оплату труда лиц, привлекаемых для сбора подписей избирателей"</f>
        <v>На оплату труда лиц, привлекаемых для сбора подписей избирателей</v>
      </c>
      <c r="C31" s="14" t="str">
        <f>"21"</f>
        <v>21</v>
      </c>
      <c r="D31" s="15">
        <v>0</v>
      </c>
      <c r="E31" s="13" t="str">
        <f>""</f>
        <v/>
      </c>
    </row>
    <row r="32" spans="1:5">
      <c r="A32" s="12" t="s">
        <v>27</v>
      </c>
      <c r="B32" s="13" t="str">
        <f>"На оплату изготовления подписных листов"</f>
        <v>На оплату изготовления подписных листов</v>
      </c>
      <c r="C32" s="14" t="str">
        <f>"22"</f>
        <v>22</v>
      </c>
      <c r="D32" s="15">
        <v>0</v>
      </c>
      <c r="E32" s="13" t="str">
        <f>""</f>
        <v/>
      </c>
    </row>
    <row r="33" spans="1:5" ht="25.5">
      <c r="A33" s="12" t="s">
        <v>28</v>
      </c>
      <c r="B33" s="13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3" s="14" t="str">
        <f>"23"</f>
        <v>23</v>
      </c>
      <c r="D33" s="15">
        <v>0</v>
      </c>
      <c r="E33" s="13" t="str">
        <f>""</f>
        <v/>
      </c>
    </row>
    <row r="34" spans="1:5" ht="25.5">
      <c r="A34" s="12" t="s">
        <v>29</v>
      </c>
      <c r="B34" s="13" t="str">
        <f>"На предвыборную агитацию через редакции периодических печатных и сетевых изданий"</f>
        <v>На предвыборную агитацию через редакции периодических печатных и сетевых изданий</v>
      </c>
      <c r="C34" s="14" t="str">
        <f>"24"</f>
        <v>24</v>
      </c>
      <c r="D34" s="15">
        <v>0</v>
      </c>
      <c r="E34" s="13" t="str">
        <f>""</f>
        <v/>
      </c>
    </row>
    <row r="35" spans="1:5" ht="25.5">
      <c r="A35" s="12" t="s">
        <v>30</v>
      </c>
      <c r="B35" s="13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5" s="14" t="str">
        <f>"25"</f>
        <v>25</v>
      </c>
      <c r="D35" s="15">
        <v>0</v>
      </c>
      <c r="E35" s="13" t="str">
        <f>""</f>
        <v/>
      </c>
    </row>
    <row r="36" spans="1:5" ht="25.5">
      <c r="A36" s="12" t="s">
        <v>31</v>
      </c>
      <c r="B36" s="13" t="str">
        <f>"На проведение публичных массовых мероприятий"</f>
        <v>На проведение публичных массовых мероприятий</v>
      </c>
      <c r="C36" s="14" t="str">
        <f>"26"</f>
        <v>26</v>
      </c>
      <c r="D36" s="15">
        <v>0</v>
      </c>
      <c r="E36" s="13" t="str">
        <f>""</f>
        <v/>
      </c>
    </row>
    <row r="37" spans="1:5" ht="25.5">
      <c r="A37" s="12" t="s">
        <v>32</v>
      </c>
      <c r="B37" s="13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7" s="14" t="str">
        <f>"27"</f>
        <v>27</v>
      </c>
      <c r="D37" s="15">
        <v>0</v>
      </c>
      <c r="E37" s="13" t="str">
        <f>""</f>
        <v/>
      </c>
    </row>
    <row r="38" spans="1:5" ht="38.25">
      <c r="A38" s="12" t="s">
        <v>33</v>
      </c>
      <c r="B38" s="13" t="str">
        <f>"На оплату других работ (услуг), выполненных (оказанных) юридическими лицами или гражданами РФ по договорам"</f>
        <v>На оплату других работ (услуг), выполненных (оказанных) юридическими лицами или гражданами РФ по договорам</v>
      </c>
      <c r="C38" s="14" t="str">
        <f>"28"</f>
        <v>28</v>
      </c>
      <c r="D38" s="15">
        <v>0</v>
      </c>
      <c r="E38" s="13" t="str">
        <f>""</f>
        <v/>
      </c>
    </row>
    <row r="39" spans="1:5" ht="38.25">
      <c r="A39" s="12" t="s">
        <v>34</v>
      </c>
      <c r="B39" s="13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9" s="14" t="str">
        <f>"29"</f>
        <v>29</v>
      </c>
      <c r="D39" s="15">
        <v>0</v>
      </c>
      <c r="E39" s="13" t="str">
        <f>""</f>
        <v/>
      </c>
    </row>
    <row r="40" spans="1:5" ht="38.25">
      <c r="A40" s="12" t="s">
        <v>35</v>
      </c>
      <c r="B40" s="13" t="str">
        <f>"Распределено неизрасходованного остатка средств фонда пропорционально вложенным средствам"</f>
        <v>Распределено неизрасходованного остатка средств фонда пропорционально вложенным средствам</v>
      </c>
      <c r="C40" s="14" t="str">
        <f>"30"</f>
        <v>30</v>
      </c>
      <c r="D40" s="15">
        <v>0</v>
      </c>
      <c r="E40" s="13" t="str">
        <f>""</f>
        <v/>
      </c>
    </row>
    <row r="41" spans="1:5" ht="51">
      <c r="A41" s="12" t="s">
        <v>36</v>
      </c>
      <c r="B41" s="13" t="str">
        <f>"Остаток средств фонда на дату сдачи отчета (заверяется банковской справкой о закрытии специального избирательного счета кандидата)"</f>
        <v>Остаток средств фонда на дату сдачи отчета (заверяется банковской справкой о закрытии специального избирательного счета кандидата)</v>
      </c>
      <c r="C41" s="14" t="str">
        <f>"31"</f>
        <v>31</v>
      </c>
      <c r="D41" s="15">
        <v>0</v>
      </c>
      <c r="E41" s="13" t="str">
        <f>""</f>
        <v/>
      </c>
    </row>
    <row r="44" spans="1:5">
      <c r="A44" s="16"/>
      <c r="B44" s="18"/>
      <c r="C44" s="18"/>
      <c r="D44" s="18"/>
      <c r="E44" s="18"/>
    </row>
    <row r="45" spans="1:5" ht="30" customHeight="1">
      <c r="A45" s="17"/>
      <c r="B45" s="19"/>
      <c r="C45" s="19"/>
      <c r="D45" s="19"/>
      <c r="E45" s="19"/>
    </row>
  </sheetData>
  <mergeCells count="11">
    <mergeCell ref="A10:B10"/>
    <mergeCell ref="B44:E44"/>
    <mergeCell ref="B45:E45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2016-11-14T09:43:29Z</dcterms:created>
  <dcterms:modified xsi:type="dcterms:W3CDTF">2016-11-14T09:44:23Z</dcterms:modified>
</cp:coreProperties>
</file>